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7280" yWindow="-12" windowWidth="11532" windowHeight="11016"/>
  </bookViews>
  <sheets>
    <sheet name="Náklady díla" sheetId="1" r:id="rId1"/>
    <sheet name="List2" sheetId="2" r:id="rId2"/>
  </sheets>
  <definedNames>
    <definedName name="_xlnm.Print_Titles" localSheetId="0">'Náklady díla'!$A:$E,'Náklady díla'!$1:$1</definedName>
    <definedName name="_xlnm.Print_Area" localSheetId="0">'Náklady díla'!$A$1:$G$68</definedName>
  </definedNames>
  <calcPr calcId="125725"/>
</workbook>
</file>

<file path=xl/calcChain.xml><?xml version="1.0" encoding="utf-8"?>
<calcChain xmlns="http://schemas.openxmlformats.org/spreadsheetml/2006/main">
  <c r="D52" i="1"/>
  <c r="G38"/>
  <c r="G37"/>
  <c r="D19" l="1"/>
  <c r="D20"/>
  <c r="D51"/>
  <c r="D50"/>
  <c r="C53"/>
  <c r="D53" l="1"/>
  <c r="D38"/>
  <c r="D37"/>
  <c r="D29"/>
  <c r="F29" s="1"/>
  <c r="D28"/>
  <c r="G28" s="1"/>
  <c r="D27"/>
  <c r="G27" s="1"/>
  <c r="D26"/>
  <c r="G26" s="1"/>
  <c r="D25"/>
  <c r="G25" s="1"/>
  <c r="D24"/>
  <c r="G24" s="1"/>
  <c r="G20"/>
  <c r="G19"/>
  <c r="D12"/>
  <c r="G12" s="1"/>
  <c r="D11"/>
  <c r="F11" s="1"/>
  <c r="D10"/>
  <c r="F10" s="1"/>
  <c r="D13"/>
  <c r="G13" s="1"/>
  <c r="D9"/>
  <c r="G9" s="1"/>
  <c r="D8"/>
  <c r="F8" s="1"/>
  <c r="D7"/>
  <c r="F7" s="1"/>
  <c r="G40"/>
  <c r="F40"/>
  <c r="C62"/>
  <c r="D60"/>
  <c r="D59"/>
  <c r="D15"/>
  <c r="G15" s="1"/>
  <c r="D23"/>
  <c r="G23" s="1"/>
  <c r="D22"/>
  <c r="G22" s="1"/>
  <c r="D18"/>
  <c r="G18" s="1"/>
  <c r="D14"/>
  <c r="G14" s="1"/>
  <c r="D21"/>
  <c r="G21" s="1"/>
  <c r="D16"/>
  <c r="G16" s="1"/>
  <c r="D17"/>
  <c r="G17" s="1"/>
  <c r="F31" l="1"/>
  <c r="G31"/>
  <c r="G45" s="1"/>
  <c r="C40"/>
  <c r="C31"/>
  <c r="F45"/>
  <c r="D62"/>
  <c r="D40"/>
  <c r="D31"/>
  <c r="C45" l="1"/>
  <c r="D45"/>
  <c r="G46" s="1"/>
  <c r="F46" l="1"/>
  <c r="D67"/>
  <c r="C67"/>
</calcChain>
</file>

<file path=xl/sharedStrings.xml><?xml version="1.0" encoding="utf-8"?>
<sst xmlns="http://schemas.openxmlformats.org/spreadsheetml/2006/main" count="110" uniqueCount="77">
  <si>
    <t>Objekt</t>
  </si>
  <si>
    <t>Popis</t>
  </si>
  <si>
    <t xml:space="preserve">CELKEM VŠICHNI INVESTOŘI </t>
  </si>
  <si>
    <t>KR s DPH</t>
  </si>
  <si>
    <t>Kontrolní rozpočet včetně DPH</t>
  </si>
  <si>
    <t>I. Rekapitulace stavby - způsobilé náklady</t>
  </si>
  <si>
    <t>Projekt:</t>
  </si>
  <si>
    <t>SO 101</t>
  </si>
  <si>
    <t>SO 301</t>
  </si>
  <si>
    <t>Kontrolní rozpočet           bez DPH</t>
  </si>
  <si>
    <t>OSTATNÍ NÁKLADY</t>
  </si>
  <si>
    <t>VEDLEJŠÍ NÁKLADY</t>
  </si>
  <si>
    <t>Projektová dokumentace - způsobilé náklady</t>
  </si>
  <si>
    <t>REALIZAČNÍ DOKUMENTACE STAVBY</t>
  </si>
  <si>
    <t>DOKUMENTACE SKUTEČNÉHO PROVEDENÍ STAVBY</t>
  </si>
  <si>
    <t>Rekapitulace</t>
  </si>
  <si>
    <t>Kontrolní rozpočet                          bez DPH</t>
  </si>
  <si>
    <t>Z toho HA                             včetně DPH</t>
  </si>
  <si>
    <t>Z toho VA                             včetně DPH</t>
  </si>
  <si>
    <t>II/408 Hrádek, průtah</t>
  </si>
  <si>
    <t>Komunikace II/408</t>
  </si>
  <si>
    <t>SO 104.1</t>
  </si>
  <si>
    <t>Dopravně inženýrská opatření - trvalé dopravní značení</t>
  </si>
  <si>
    <t>SO 104.2</t>
  </si>
  <si>
    <t>Dopravně inženýrská opatření - přechodné dopravní značení</t>
  </si>
  <si>
    <t>SO 104.3</t>
  </si>
  <si>
    <t xml:space="preserve">Strachotice </t>
  </si>
  <si>
    <t>Dešťová kanalizace (zde je podíl SÚS JMK = 53,9%)</t>
  </si>
  <si>
    <t>SO 302.1</t>
  </si>
  <si>
    <t>Dešťové vpusti a jejich přípojky</t>
  </si>
  <si>
    <t>SO 305.1</t>
  </si>
  <si>
    <t>Přeložka vodovodu č.1</t>
  </si>
  <si>
    <t>SO 305.2</t>
  </si>
  <si>
    <t>SO 305.3</t>
  </si>
  <si>
    <t>SO 305.4</t>
  </si>
  <si>
    <t>SO 305.5</t>
  </si>
  <si>
    <t>SO 305.6</t>
  </si>
  <si>
    <t>SO 305.7</t>
  </si>
  <si>
    <t>Přeložka vodovodu č.2</t>
  </si>
  <si>
    <t>Přeložka vodovodu č.3</t>
  </si>
  <si>
    <t>Přeložka vodovodu č.4</t>
  </si>
  <si>
    <t>Přeložka vodovodu č.5</t>
  </si>
  <si>
    <t>Přeložka vodovodu č.6</t>
  </si>
  <si>
    <t>Přeložka vodovodu č.7</t>
  </si>
  <si>
    <t>Přeložka vedení VN a NN</t>
  </si>
  <si>
    <t>SO 501.1</t>
  </si>
  <si>
    <t>Přeložka STL plynovodu PE 63 - kulturní dům</t>
  </si>
  <si>
    <t>SO 501.2</t>
  </si>
  <si>
    <t>SO 501.3</t>
  </si>
  <si>
    <t>SO 501.4</t>
  </si>
  <si>
    <t>SO 501.5</t>
  </si>
  <si>
    <t>SO 501.6</t>
  </si>
  <si>
    <t>SO 501.7</t>
  </si>
  <si>
    <t>Přeložka STL plynovodu PE 63 - autobusová zastávka</t>
  </si>
  <si>
    <t>Přeložka STL plynovodu PE 63, křížení kom. km 0,754 súk</t>
  </si>
  <si>
    <t>Přeložka STL plynovodu PE 32, křížení kom. km 0,344 súk</t>
  </si>
  <si>
    <t>Přeložka STL plynovodu PE 63, křížení kom. km 0,304 súk</t>
  </si>
  <si>
    <t>Přeložka STL plynovodu PE 32, křížení kom.km 0,219 súk</t>
  </si>
  <si>
    <t>Přeložka STL plynovodu PE 63, křížení kom. Km 0,066 súk</t>
  </si>
  <si>
    <t>SO 701</t>
  </si>
  <si>
    <t>SO 801</t>
  </si>
  <si>
    <t>Přeložka oplocení PF ČR</t>
  </si>
  <si>
    <t>Vegetační úpravy (zde je podíl SÚS JMK = 50%)</t>
  </si>
  <si>
    <t>Ost.nákl.a vedl.nákl.díla - nezpůsob.náklady SÚS JMK</t>
  </si>
  <si>
    <t>SO 402</t>
  </si>
  <si>
    <t xml:space="preserve">I. Objekty SÚS JMK </t>
  </si>
  <si>
    <t>I. Objekty SÚS JMK  - způsobilé náklady</t>
  </si>
  <si>
    <t>I. Objekty SÚS JMK  a projekt.dok.celkem - způsobilé náklady</t>
  </si>
  <si>
    <t>Stavba celkem - nezpůsobilé náklady</t>
  </si>
  <si>
    <t>Rekapitulace stavby - nezpůsobilé náklady</t>
  </si>
  <si>
    <t xml:space="preserve">I. Objekty SÚS JMK, nezpůsobilé náklady, ostatní a vedlejší náklady - celkem </t>
  </si>
  <si>
    <t>% ze způsob.nákladů</t>
  </si>
  <si>
    <t>SO 401</t>
  </si>
  <si>
    <t>Přeložka sítí O2 č.1,3,6,7,9,10</t>
  </si>
  <si>
    <t>CÚ 2016 OTSKP</t>
  </si>
  <si>
    <t>SO 104.2B</t>
  </si>
  <si>
    <t>Dopravně inženýrská opatření</t>
  </si>
</sst>
</file>

<file path=xl/styles.xml><?xml version="1.0" encoding="utf-8"?>
<styleSheet xmlns="http://schemas.openxmlformats.org/spreadsheetml/2006/main">
  <numFmts count="1">
    <numFmt numFmtId="164" formatCode="###\ ###\ ##0.00"/>
  </numFmts>
  <fonts count="14">
    <font>
      <sz val="10"/>
      <name val="Arial"/>
      <charset val="238"/>
    </font>
    <font>
      <sz val="15"/>
      <name val="Arial"/>
      <family val="2"/>
      <charset val="238"/>
    </font>
    <font>
      <b/>
      <sz val="12"/>
      <name val="Times New Roman"/>
      <family val="1"/>
      <charset val="238"/>
    </font>
    <font>
      <sz val="14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name val="Arial"/>
      <charset val="238"/>
    </font>
    <font>
      <b/>
      <sz val="14"/>
      <color indexed="8"/>
      <name val="Times New Roman"/>
      <family val="1"/>
      <charset val="238"/>
    </font>
    <font>
      <b/>
      <sz val="18"/>
      <name val="Times New Roman"/>
      <family val="1"/>
      <charset val="238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49" fontId="0" fillId="0" borderId="0" xfId="0" applyNumberFormat="1" applyAlignment="1">
      <alignment vertical="top"/>
    </xf>
    <xf numFmtId="49" fontId="1" fillId="0" borderId="0" xfId="0" applyNumberFormat="1" applyFont="1" applyAlignment="1">
      <alignment vertical="top"/>
    </xf>
    <xf numFmtId="4" fontId="5" fillId="0" borderId="1" xfId="0" applyNumberFormat="1" applyFont="1" applyBorder="1" applyAlignment="1">
      <alignment vertical="top"/>
    </xf>
    <xf numFmtId="49" fontId="2" fillId="0" borderId="2" xfId="0" applyNumberFormat="1" applyFont="1" applyBorder="1" applyAlignment="1">
      <alignment vertical="top"/>
    </xf>
    <xf numFmtId="49" fontId="2" fillId="0" borderId="3" xfId="0" applyNumberFormat="1" applyFont="1" applyBorder="1" applyAlignment="1">
      <alignment vertical="top"/>
    </xf>
    <xf numFmtId="49" fontId="5" fillId="0" borderId="0" xfId="0" applyNumberFormat="1" applyFont="1" applyBorder="1" applyAlignment="1">
      <alignment vertical="top"/>
    </xf>
    <xf numFmtId="4" fontId="5" fillId="0" borderId="0" xfId="0" applyNumberFormat="1" applyFont="1" applyFill="1" applyBorder="1" applyAlignment="1">
      <alignment vertical="top"/>
    </xf>
    <xf numFmtId="0" fontId="5" fillId="0" borderId="0" xfId="0" applyFont="1" applyBorder="1" applyAlignment="1">
      <alignment vertical="top"/>
    </xf>
    <xf numFmtId="49" fontId="2" fillId="0" borderId="0" xfId="0" applyNumberFormat="1" applyFont="1" applyAlignment="1">
      <alignment vertical="center"/>
    </xf>
    <xf numFmtId="49" fontId="5" fillId="0" borderId="4" xfId="0" applyNumberFormat="1" applyFont="1" applyBorder="1" applyAlignment="1">
      <alignment vertical="top"/>
    </xf>
    <xf numFmtId="4" fontId="4" fillId="2" borderId="5" xfId="0" applyNumberFormat="1" applyFont="1" applyFill="1" applyBorder="1" applyAlignment="1">
      <alignment vertical="top"/>
    </xf>
    <xf numFmtId="4" fontId="4" fillId="2" borderId="6" xfId="0" applyNumberFormat="1" applyFont="1" applyFill="1" applyBorder="1" applyAlignment="1">
      <alignment vertical="top"/>
    </xf>
    <xf numFmtId="49" fontId="5" fillId="0" borderId="7" xfId="0" applyNumberFormat="1" applyFont="1" applyBorder="1" applyAlignment="1">
      <alignment vertical="center"/>
    </xf>
    <xf numFmtId="4" fontId="5" fillId="0" borderId="8" xfId="0" applyNumberFormat="1" applyFont="1" applyBorder="1" applyAlignment="1">
      <alignment vertical="center"/>
    </xf>
    <xf numFmtId="4" fontId="5" fillId="0" borderId="8" xfId="0" applyNumberFormat="1" applyFont="1" applyBorder="1" applyAlignment="1">
      <alignment vertical="top"/>
    </xf>
    <xf numFmtId="0" fontId="8" fillId="0" borderId="9" xfId="0" applyNumberFormat="1" applyFont="1" applyFill="1" applyBorder="1" applyAlignment="1" applyProtection="1"/>
    <xf numFmtId="164" fontId="8" fillId="0" borderId="9" xfId="0" applyNumberFormat="1" applyFont="1" applyFill="1" applyBorder="1" applyAlignment="1" applyProtection="1"/>
    <xf numFmtId="49" fontId="5" fillId="0" borderId="10" xfId="0" applyNumberFormat="1" applyFont="1" applyBorder="1" applyAlignment="1">
      <alignment vertical="top"/>
    </xf>
    <xf numFmtId="0" fontId="8" fillId="0" borderId="9" xfId="0" applyNumberFormat="1" applyFont="1" applyFill="1" applyBorder="1" applyAlignment="1" applyProtection="1">
      <alignment wrapText="1"/>
    </xf>
    <xf numFmtId="4" fontId="5" fillId="0" borderId="1" xfId="0" applyNumberFormat="1" applyFont="1" applyBorder="1" applyAlignment="1"/>
    <xf numFmtId="0" fontId="8" fillId="0" borderId="9" xfId="0" applyNumberFormat="1" applyFont="1" applyFill="1" applyBorder="1" applyAlignment="1" applyProtection="1">
      <alignment horizontal="left" vertical="top" wrapText="1"/>
    </xf>
    <xf numFmtId="164" fontId="8" fillId="0" borderId="9" xfId="0" applyNumberFormat="1" applyFont="1" applyFill="1" applyBorder="1" applyAlignment="1" applyProtection="1">
      <alignment horizontal="right" vertical="top"/>
    </xf>
    <xf numFmtId="4" fontId="5" fillId="0" borderId="9" xfId="0" applyNumberFormat="1" applyFont="1" applyFill="1" applyBorder="1" applyAlignment="1">
      <alignment horizontal="right" vertical="top"/>
    </xf>
    <xf numFmtId="4" fontId="5" fillId="0" borderId="1" xfId="0" applyNumberFormat="1" applyFont="1" applyFill="1" applyBorder="1" applyAlignment="1">
      <alignment horizontal="right" vertical="top"/>
    </xf>
    <xf numFmtId="4" fontId="5" fillId="0" borderId="1" xfId="0" applyNumberFormat="1" applyFont="1" applyBorder="1" applyAlignment="1">
      <alignment horizontal="right" vertical="top"/>
    </xf>
    <xf numFmtId="4" fontId="5" fillId="0" borderId="11" xfId="0" applyNumberFormat="1" applyFont="1" applyBorder="1" applyAlignment="1">
      <alignment horizontal="right" vertical="top"/>
    </xf>
    <xf numFmtId="0" fontId="8" fillId="0" borderId="9" xfId="0" applyNumberFormat="1" applyFont="1" applyFill="1" applyBorder="1" applyAlignment="1" applyProtection="1">
      <alignment horizontal="left" vertical="top"/>
    </xf>
    <xf numFmtId="4" fontId="5" fillId="0" borderId="21" xfId="0" applyNumberFormat="1" applyFont="1" applyBorder="1" applyAlignment="1">
      <alignment vertical="top"/>
    </xf>
    <xf numFmtId="4" fontId="5" fillId="0" borderId="22" xfId="0" applyNumberFormat="1" applyFont="1" applyBorder="1" applyAlignment="1">
      <alignment vertical="top"/>
    </xf>
    <xf numFmtId="4" fontId="5" fillId="0" borderId="9" xfId="0" applyNumberFormat="1" applyFont="1" applyFill="1" applyBorder="1" applyAlignment="1">
      <alignment vertical="top"/>
    </xf>
    <xf numFmtId="4" fontId="5" fillId="0" borderId="1" xfId="0" applyNumberFormat="1" applyFont="1" applyFill="1" applyBorder="1" applyAlignment="1">
      <alignment vertical="top"/>
    </xf>
    <xf numFmtId="4" fontId="4" fillId="0" borderId="5" xfId="0" applyNumberFormat="1" applyFont="1" applyFill="1" applyBorder="1" applyAlignment="1">
      <alignment vertical="top"/>
    </xf>
    <xf numFmtId="4" fontId="4" fillId="0" borderId="6" xfId="0" applyNumberFormat="1" applyFont="1" applyFill="1" applyBorder="1" applyAlignment="1">
      <alignment vertical="top"/>
    </xf>
    <xf numFmtId="49" fontId="4" fillId="0" borderId="0" xfId="0" applyNumberFormat="1" applyFont="1" applyBorder="1" applyAlignment="1">
      <alignment vertical="top"/>
    </xf>
    <xf numFmtId="0" fontId="3" fillId="0" borderId="0" xfId="0" applyFont="1" applyBorder="1" applyAlignment="1">
      <alignment vertical="top"/>
    </xf>
    <xf numFmtId="4" fontId="4" fillId="0" borderId="0" xfId="0" applyNumberFormat="1" applyFont="1" applyFill="1" applyBorder="1" applyAlignment="1">
      <alignment vertical="top"/>
    </xf>
    <xf numFmtId="4" fontId="5" fillId="0" borderId="28" xfId="0" applyNumberFormat="1" applyFont="1" applyBorder="1" applyAlignment="1"/>
    <xf numFmtId="4" fontId="5" fillId="0" borderId="29" xfId="0" applyNumberFormat="1" applyFont="1" applyBorder="1" applyAlignment="1"/>
    <xf numFmtId="4" fontId="5" fillId="0" borderId="29" xfId="0" applyNumberFormat="1" applyFont="1" applyFill="1" applyBorder="1" applyAlignment="1">
      <alignment horizontal="right" vertical="top"/>
    </xf>
    <xf numFmtId="4" fontId="5" fillId="0" borderId="30" xfId="0" applyNumberFormat="1" applyFont="1" applyBorder="1" applyAlignment="1">
      <alignment horizontal="right" vertical="top"/>
    </xf>
    <xf numFmtId="4" fontId="5" fillId="0" borderId="29" xfId="0" applyNumberFormat="1" applyFont="1" applyBorder="1" applyAlignment="1">
      <alignment horizontal="right" vertical="top"/>
    </xf>
    <xf numFmtId="4" fontId="5" fillId="0" borderId="29" xfId="0" applyNumberFormat="1" applyFont="1" applyBorder="1" applyAlignment="1">
      <alignment vertical="top"/>
    </xf>
    <xf numFmtId="4" fontId="4" fillId="2" borderId="27" xfId="0" applyNumberFormat="1" applyFont="1" applyFill="1" applyBorder="1" applyAlignment="1">
      <alignment vertical="top"/>
    </xf>
    <xf numFmtId="4" fontId="5" fillId="0" borderId="28" xfId="0" applyNumberFormat="1" applyFont="1" applyBorder="1" applyAlignment="1">
      <alignment vertical="top"/>
    </xf>
    <xf numFmtId="4" fontId="5" fillId="0" borderId="29" xfId="0" applyNumberFormat="1" applyFont="1" applyFill="1" applyBorder="1" applyAlignment="1">
      <alignment vertical="top"/>
    </xf>
    <xf numFmtId="4" fontId="4" fillId="0" borderId="27" xfId="0" applyNumberFormat="1" applyFont="1" applyFill="1" applyBorder="1" applyAlignment="1">
      <alignment vertical="top"/>
    </xf>
    <xf numFmtId="4" fontId="5" fillId="0" borderId="30" xfId="0" applyNumberFormat="1" applyFont="1" applyBorder="1" applyAlignment="1"/>
    <xf numFmtId="0" fontId="11" fillId="3" borderId="9" xfId="0" applyNumberFormat="1" applyFont="1" applyFill="1" applyBorder="1" applyAlignment="1" applyProtection="1">
      <alignment horizontal="left" vertical="top" wrapText="1"/>
    </xf>
    <xf numFmtId="4" fontId="5" fillId="0" borderId="0" xfId="0" applyNumberFormat="1" applyFont="1"/>
    <xf numFmtId="4" fontId="13" fillId="0" borderId="0" xfId="0" applyNumberFormat="1" applyFont="1"/>
    <xf numFmtId="0" fontId="13" fillId="0" borderId="0" xfId="0" applyFont="1"/>
    <xf numFmtId="49" fontId="12" fillId="0" borderId="0" xfId="0" applyNumberFormat="1" applyFont="1" applyAlignment="1">
      <alignment vertical="top"/>
    </xf>
    <xf numFmtId="49" fontId="6" fillId="0" borderId="12" xfId="0" applyNumberFormat="1" applyFont="1" applyBorder="1" applyAlignment="1">
      <alignment horizontal="center" vertical="top" wrapText="1"/>
    </xf>
    <xf numFmtId="0" fontId="7" fillId="0" borderId="13" xfId="0" applyFont="1" applyBorder="1" applyAlignment="1">
      <alignment horizontal="center" vertical="top" wrapText="1"/>
    </xf>
    <xf numFmtId="49" fontId="4" fillId="0" borderId="14" xfId="0" applyNumberFormat="1" applyFont="1" applyBorder="1" applyAlignment="1">
      <alignment vertical="top"/>
    </xf>
    <xf numFmtId="0" fontId="3" fillId="0" borderId="6" xfId="0" applyFont="1" applyBorder="1" applyAlignment="1">
      <alignment vertical="top"/>
    </xf>
    <xf numFmtId="49" fontId="4" fillId="0" borderId="14" xfId="0" applyNumberFormat="1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49" fontId="5" fillId="0" borderId="25" xfId="0" applyNumberFormat="1" applyFont="1" applyBorder="1" applyAlignment="1">
      <alignment vertical="top"/>
    </xf>
    <xf numFmtId="0" fontId="0" fillId="0" borderId="26" xfId="0" applyBorder="1" applyAlignment="1">
      <alignment vertical="top"/>
    </xf>
    <xf numFmtId="49" fontId="4" fillId="0" borderId="15" xfId="0" applyNumberFormat="1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18" xfId="0" applyBorder="1" applyAlignment="1">
      <alignment vertical="center"/>
    </xf>
    <xf numFmtId="49" fontId="2" fillId="0" borderId="14" xfId="0" applyNumberFormat="1" applyFont="1" applyBorder="1" applyAlignment="1">
      <alignment vertical="top"/>
    </xf>
    <xf numFmtId="0" fontId="0" fillId="0" borderId="6" xfId="0" applyBorder="1" applyAlignment="1">
      <alignment vertical="top"/>
    </xf>
    <xf numFmtId="49" fontId="5" fillId="0" borderId="19" xfId="0" applyNumberFormat="1" applyFont="1" applyBorder="1" applyAlignment="1">
      <alignment vertical="top"/>
    </xf>
    <xf numFmtId="0" fontId="0" fillId="0" borderId="20" xfId="0" applyBorder="1" applyAlignment="1">
      <alignment vertical="top"/>
    </xf>
    <xf numFmtId="49" fontId="9" fillId="0" borderId="23" xfId="0" applyNumberFormat="1" applyFont="1" applyBorder="1" applyAlignment="1">
      <alignment vertical="top"/>
    </xf>
    <xf numFmtId="0" fontId="10" fillId="0" borderId="24" xfId="0" applyFont="1" applyBorder="1" applyAlignment="1">
      <alignment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/>
  <dimension ref="A1:G68"/>
  <sheetViews>
    <sheetView tabSelected="1" topLeftCell="A25" zoomScale="70" zoomScaleNormal="70" workbookViewId="0">
      <selection activeCell="M45" sqref="M45"/>
    </sheetView>
  </sheetViews>
  <sheetFormatPr defaultRowHeight="13.2"/>
  <cols>
    <col min="1" max="1" width="12.6640625" style="1" customWidth="1"/>
    <col min="2" max="2" width="46.44140625" style="1" customWidth="1"/>
    <col min="3" max="3" width="19.5546875" style="1" customWidth="1"/>
    <col min="4" max="4" width="19.6640625" style="1" customWidth="1"/>
    <col min="6" max="7" width="19.6640625" customWidth="1"/>
  </cols>
  <sheetData>
    <row r="1" spans="1:7" ht="30" customHeight="1">
      <c r="A1" s="9" t="s">
        <v>6</v>
      </c>
      <c r="B1" s="52" t="s">
        <v>19</v>
      </c>
      <c r="C1" s="52"/>
      <c r="D1" s="52"/>
      <c r="F1" s="51" t="s">
        <v>74</v>
      </c>
    </row>
    <row r="2" spans="1:7" ht="19.2" thickBot="1">
      <c r="A2" s="2"/>
      <c r="B2" s="2"/>
      <c r="C2" s="2"/>
      <c r="D2" s="2"/>
    </row>
    <row r="3" spans="1:7" ht="19.95" customHeight="1" thickBot="1">
      <c r="A3" s="55" t="s">
        <v>5</v>
      </c>
      <c r="B3" s="56"/>
      <c r="C3" s="53" t="s">
        <v>9</v>
      </c>
      <c r="D3" s="53" t="s">
        <v>4</v>
      </c>
      <c r="F3" s="53" t="s">
        <v>17</v>
      </c>
      <c r="G3" s="53" t="s">
        <v>18</v>
      </c>
    </row>
    <row r="4" spans="1:7" ht="17.25" customHeight="1" thickBot="1">
      <c r="A4" s="4" t="s">
        <v>0</v>
      </c>
      <c r="B4" s="5" t="s">
        <v>1</v>
      </c>
      <c r="C4" s="54"/>
      <c r="D4" s="54" t="s">
        <v>3</v>
      </c>
      <c r="F4" s="54" t="s">
        <v>3</v>
      </c>
      <c r="G4" s="54" t="s">
        <v>3</v>
      </c>
    </row>
    <row r="5" spans="1:7" ht="7.2" customHeight="1">
      <c r="A5" s="10"/>
      <c r="B5" s="19"/>
      <c r="C5" s="17"/>
      <c r="D5" s="20"/>
      <c r="F5" s="37"/>
      <c r="G5" s="20"/>
    </row>
    <row r="6" spans="1:7" ht="19.95" customHeight="1">
      <c r="A6" s="10"/>
      <c r="B6" s="48" t="s">
        <v>65</v>
      </c>
      <c r="C6" s="17"/>
      <c r="D6" s="20"/>
      <c r="F6" s="38"/>
      <c r="G6" s="20"/>
    </row>
    <row r="7" spans="1:7" ht="15" customHeight="1">
      <c r="A7" s="10" t="s">
        <v>7</v>
      </c>
      <c r="B7" s="21" t="s">
        <v>20</v>
      </c>
      <c r="C7" s="17">
        <v>25558566.059999999</v>
      </c>
      <c r="D7" s="20">
        <f>C7*1.21</f>
        <v>30925864.932599999</v>
      </c>
      <c r="F7" s="47">
        <f>D7</f>
        <v>30925864.932599999</v>
      </c>
      <c r="G7" s="20"/>
    </row>
    <row r="8" spans="1:7" ht="30" customHeight="1">
      <c r="A8" s="10" t="s">
        <v>21</v>
      </c>
      <c r="B8" s="21" t="s">
        <v>22</v>
      </c>
      <c r="C8" s="17">
        <v>493397</v>
      </c>
      <c r="D8" s="20">
        <f>C8*1.21</f>
        <v>597010.37</v>
      </c>
      <c r="F8" s="47">
        <f>D8</f>
        <v>597010.37</v>
      </c>
      <c r="G8" s="20"/>
    </row>
    <row r="9" spans="1:7" ht="30" customHeight="1">
      <c r="A9" s="10" t="s">
        <v>23</v>
      </c>
      <c r="B9" s="21" t="s">
        <v>24</v>
      </c>
      <c r="C9" s="17">
        <v>582961</v>
      </c>
      <c r="D9" s="20">
        <f>C9*1.21</f>
        <v>705382.80999999994</v>
      </c>
      <c r="F9" s="38"/>
      <c r="G9" s="20">
        <f>D9</f>
        <v>705382.80999999994</v>
      </c>
    </row>
    <row r="10" spans="1:7" ht="15" customHeight="1">
      <c r="A10" s="10" t="s">
        <v>8</v>
      </c>
      <c r="B10" s="21" t="s">
        <v>27</v>
      </c>
      <c r="C10" s="17">
        <v>8558619.0399999991</v>
      </c>
      <c r="D10" s="20">
        <f t="shared" ref="D10:D11" si="0">C10*1.21</f>
        <v>10355929.038399998</v>
      </c>
      <c r="F10" s="47">
        <f t="shared" ref="F10:F11" si="1">D10</f>
        <v>10355929.038399998</v>
      </c>
      <c r="G10" s="20"/>
    </row>
    <row r="11" spans="1:7" ht="15" customHeight="1">
      <c r="A11" s="10" t="s">
        <v>28</v>
      </c>
      <c r="B11" s="21" t="s">
        <v>29</v>
      </c>
      <c r="C11" s="17">
        <v>1338444.78</v>
      </c>
      <c r="D11" s="20">
        <f t="shared" si="0"/>
        <v>1619518.1838</v>
      </c>
      <c r="F11" s="47">
        <f t="shared" si="1"/>
        <v>1619518.1838</v>
      </c>
      <c r="G11" s="20"/>
    </row>
    <row r="12" spans="1:7" ht="15" customHeight="1">
      <c r="A12" s="10" t="s">
        <v>30</v>
      </c>
      <c r="B12" s="21" t="s">
        <v>31</v>
      </c>
      <c r="C12" s="17">
        <v>210664.24</v>
      </c>
      <c r="D12" s="20">
        <f>C12*1.21</f>
        <v>254903.73039999997</v>
      </c>
      <c r="F12" s="38"/>
      <c r="G12" s="20">
        <f>D12</f>
        <v>254903.73039999997</v>
      </c>
    </row>
    <row r="13" spans="1:7" ht="15" customHeight="1">
      <c r="A13" s="10" t="s">
        <v>32</v>
      </c>
      <c r="B13" s="21" t="s">
        <v>38</v>
      </c>
      <c r="C13" s="17">
        <v>386252.63</v>
      </c>
      <c r="D13" s="20">
        <f>C13*1.21</f>
        <v>467365.68229999999</v>
      </c>
      <c r="F13" s="38"/>
      <c r="G13" s="20">
        <f>D13</f>
        <v>467365.68229999999</v>
      </c>
    </row>
    <row r="14" spans="1:7" ht="15" customHeight="1">
      <c r="A14" s="10" t="s">
        <v>33</v>
      </c>
      <c r="B14" s="21" t="s">
        <v>39</v>
      </c>
      <c r="C14" s="22">
        <v>734383.62</v>
      </c>
      <c r="D14" s="24">
        <f>C14*1.21</f>
        <v>888604.18019999994</v>
      </c>
      <c r="F14" s="39"/>
      <c r="G14" s="20">
        <f t="shared" ref="G14:G28" si="2">D14</f>
        <v>888604.18019999994</v>
      </c>
    </row>
    <row r="15" spans="1:7" ht="15" customHeight="1">
      <c r="A15" s="18" t="s">
        <v>34</v>
      </c>
      <c r="B15" s="27" t="s">
        <v>40</v>
      </c>
      <c r="C15" s="22">
        <v>265377.23</v>
      </c>
      <c r="D15" s="26">
        <f t="shared" ref="D15" si="3">C15*1.21</f>
        <v>321106.44829999999</v>
      </c>
      <c r="F15" s="40"/>
      <c r="G15" s="20">
        <f t="shared" si="2"/>
        <v>321106.44829999999</v>
      </c>
    </row>
    <row r="16" spans="1:7" ht="15" customHeight="1">
      <c r="A16" s="18" t="s">
        <v>35</v>
      </c>
      <c r="B16" s="21" t="s">
        <v>41</v>
      </c>
      <c r="C16" s="23">
        <v>649627.22</v>
      </c>
      <c r="D16" s="26">
        <f t="shared" ref="D16:D17" si="4">C16*1.21</f>
        <v>786048.9362</v>
      </c>
      <c r="F16" s="40"/>
      <c r="G16" s="20">
        <f t="shared" si="2"/>
        <v>786048.9362</v>
      </c>
    </row>
    <row r="17" spans="1:7" ht="15" customHeight="1">
      <c r="A17" s="10" t="s">
        <v>36</v>
      </c>
      <c r="B17" s="21" t="s">
        <v>42</v>
      </c>
      <c r="C17" s="22">
        <v>197736.47</v>
      </c>
      <c r="D17" s="25">
        <f t="shared" si="4"/>
        <v>239261.1287</v>
      </c>
      <c r="F17" s="41"/>
      <c r="G17" s="20">
        <f t="shared" si="2"/>
        <v>239261.1287</v>
      </c>
    </row>
    <row r="18" spans="1:7" ht="15" customHeight="1">
      <c r="A18" s="10" t="s">
        <v>37</v>
      </c>
      <c r="B18" s="21" t="s">
        <v>43</v>
      </c>
      <c r="C18" s="22">
        <v>123622.3</v>
      </c>
      <c r="D18" s="25">
        <f t="shared" ref="D18" si="5">C18*1.21</f>
        <v>149582.98300000001</v>
      </c>
      <c r="F18" s="41"/>
      <c r="G18" s="20">
        <f t="shared" si="2"/>
        <v>149582.98300000001</v>
      </c>
    </row>
    <row r="19" spans="1:7" ht="15" customHeight="1">
      <c r="A19" s="18" t="s">
        <v>72</v>
      </c>
      <c r="B19" s="21" t="s">
        <v>73</v>
      </c>
      <c r="C19" s="22">
        <v>1017734</v>
      </c>
      <c r="D19" s="20">
        <f>C19*1</f>
        <v>1017734</v>
      </c>
      <c r="F19" s="40"/>
      <c r="G19" s="20">
        <f t="shared" si="2"/>
        <v>1017734</v>
      </c>
    </row>
    <row r="20" spans="1:7" ht="15" customHeight="1">
      <c r="A20" s="10" t="s">
        <v>64</v>
      </c>
      <c r="B20" s="21" t="s">
        <v>44</v>
      </c>
      <c r="C20" s="22">
        <v>1960000</v>
      </c>
      <c r="D20" s="20">
        <f>C20*1</f>
        <v>1960000</v>
      </c>
      <c r="F20" s="41"/>
      <c r="G20" s="20">
        <f t="shared" si="2"/>
        <v>1960000</v>
      </c>
    </row>
    <row r="21" spans="1:7" ht="15" customHeight="1">
      <c r="A21" s="18" t="s">
        <v>45</v>
      </c>
      <c r="B21" s="21" t="s">
        <v>46</v>
      </c>
      <c r="C21" s="22">
        <v>153130.32</v>
      </c>
      <c r="D21" s="26">
        <f t="shared" ref="D21" si="6">C21*1.21</f>
        <v>185287.68720000001</v>
      </c>
      <c r="F21" s="40"/>
      <c r="G21" s="20">
        <f t="shared" si="2"/>
        <v>185287.68720000001</v>
      </c>
    </row>
    <row r="22" spans="1:7" ht="15" customHeight="1">
      <c r="A22" s="18" t="s">
        <v>47</v>
      </c>
      <c r="B22" s="21" t="s">
        <v>53</v>
      </c>
      <c r="C22" s="22">
        <v>187468.05</v>
      </c>
      <c r="D22" s="26">
        <f t="shared" ref="D22" si="7">C22*1.21</f>
        <v>226836.34049999999</v>
      </c>
      <c r="F22" s="40"/>
      <c r="G22" s="20">
        <f t="shared" si="2"/>
        <v>226836.34049999999</v>
      </c>
    </row>
    <row r="23" spans="1:7" ht="30" customHeight="1">
      <c r="A23" s="18" t="s">
        <v>48</v>
      </c>
      <c r="B23" s="21" t="s">
        <v>54</v>
      </c>
      <c r="C23" s="22">
        <v>57356.69</v>
      </c>
      <c r="D23" s="26">
        <f t="shared" ref="D23:D29" si="8">C23*1.21</f>
        <v>69401.594899999996</v>
      </c>
      <c r="F23" s="40"/>
      <c r="G23" s="20">
        <f t="shared" si="2"/>
        <v>69401.594899999996</v>
      </c>
    </row>
    <row r="24" spans="1:7" ht="30" customHeight="1">
      <c r="A24" s="10" t="s">
        <v>49</v>
      </c>
      <c r="B24" s="21" t="s">
        <v>55</v>
      </c>
      <c r="C24" s="22">
        <v>31473.53</v>
      </c>
      <c r="D24" s="25">
        <f t="shared" si="8"/>
        <v>38082.971299999997</v>
      </c>
      <c r="F24" s="41"/>
      <c r="G24" s="20">
        <f t="shared" si="2"/>
        <v>38082.971299999997</v>
      </c>
    </row>
    <row r="25" spans="1:7" ht="30" customHeight="1">
      <c r="A25" s="10" t="s">
        <v>50</v>
      </c>
      <c r="B25" s="21" t="s">
        <v>56</v>
      </c>
      <c r="C25" s="22">
        <v>42066.12</v>
      </c>
      <c r="D25" s="25">
        <f t="shared" si="8"/>
        <v>50900.0052</v>
      </c>
      <c r="F25" s="41"/>
      <c r="G25" s="20">
        <f t="shared" si="2"/>
        <v>50900.0052</v>
      </c>
    </row>
    <row r="26" spans="1:7" ht="30" customHeight="1">
      <c r="A26" s="18" t="s">
        <v>51</v>
      </c>
      <c r="B26" s="21" t="s">
        <v>57</v>
      </c>
      <c r="C26" s="22">
        <v>37856.53</v>
      </c>
      <c r="D26" s="25">
        <f t="shared" si="8"/>
        <v>45806.401299999998</v>
      </c>
      <c r="F26" s="40"/>
      <c r="G26" s="20">
        <f t="shared" si="2"/>
        <v>45806.401299999998</v>
      </c>
    </row>
    <row r="27" spans="1:7" ht="30" customHeight="1">
      <c r="A27" s="10" t="s">
        <v>52</v>
      </c>
      <c r="B27" s="21" t="s">
        <v>58</v>
      </c>
      <c r="C27" s="22">
        <v>50096.02</v>
      </c>
      <c r="D27" s="25">
        <f t="shared" si="8"/>
        <v>60616.184199999996</v>
      </c>
      <c r="F27" s="41"/>
      <c r="G27" s="20">
        <f t="shared" si="2"/>
        <v>60616.184199999996</v>
      </c>
    </row>
    <row r="28" spans="1:7" ht="15" customHeight="1">
      <c r="A28" s="10" t="s">
        <v>59</v>
      </c>
      <c r="B28" s="21" t="s">
        <v>61</v>
      </c>
      <c r="C28" s="22">
        <v>25091.78</v>
      </c>
      <c r="D28" s="20">
        <f t="shared" si="8"/>
        <v>30361.053799999998</v>
      </c>
      <c r="F28" s="41"/>
      <c r="G28" s="20">
        <f t="shared" si="2"/>
        <v>30361.053799999998</v>
      </c>
    </row>
    <row r="29" spans="1:7" ht="15" customHeight="1">
      <c r="A29" s="10" t="s">
        <v>60</v>
      </c>
      <c r="B29" s="21" t="s">
        <v>62</v>
      </c>
      <c r="C29" s="22">
        <v>225452.15</v>
      </c>
      <c r="D29" s="25">
        <f t="shared" si="8"/>
        <v>272797.10149999999</v>
      </c>
      <c r="F29" s="47">
        <f>D29</f>
        <v>272797.10149999999</v>
      </c>
      <c r="G29" s="25"/>
    </row>
    <row r="30" spans="1:7" ht="14.25" customHeight="1" thickBot="1">
      <c r="A30" s="13"/>
      <c r="B30" s="16"/>
      <c r="C30" s="14"/>
      <c r="D30" s="3"/>
      <c r="F30" s="42"/>
      <c r="G30" s="3"/>
    </row>
    <row r="31" spans="1:7" ht="40.049999999999997" customHeight="1" thickBot="1">
      <c r="A31" s="57" t="s">
        <v>66</v>
      </c>
      <c r="B31" s="58"/>
      <c r="C31" s="11">
        <f>SUM(C5:C30)</f>
        <v>42887376.779999986</v>
      </c>
      <c r="D31" s="12">
        <f>SUM(D5:D30)</f>
        <v>51268401.763799988</v>
      </c>
      <c r="F31" s="43">
        <f>SUM(F7:F30)</f>
        <v>43771119.626299992</v>
      </c>
      <c r="G31" s="12">
        <f>SUM(G5:G30)</f>
        <v>7497282.1374999983</v>
      </c>
    </row>
    <row r="32" spans="1:7" ht="14.25" customHeight="1">
      <c r="A32" s="6"/>
      <c r="B32" s="8"/>
      <c r="C32" s="7"/>
      <c r="D32" s="7"/>
      <c r="F32" s="7"/>
      <c r="G32" s="7"/>
    </row>
    <row r="33" spans="1:7" ht="13.8" thickBot="1">
      <c r="F33" s="1"/>
      <c r="G33" s="1"/>
    </row>
    <row r="34" spans="1:7" ht="19.95" customHeight="1" thickBot="1">
      <c r="A34" s="55" t="s">
        <v>12</v>
      </c>
      <c r="B34" s="56"/>
      <c r="C34" s="53" t="s">
        <v>9</v>
      </c>
      <c r="D34" s="53" t="s">
        <v>4</v>
      </c>
      <c r="F34" s="53" t="s">
        <v>17</v>
      </c>
      <c r="G34" s="53" t="s">
        <v>18</v>
      </c>
    </row>
    <row r="35" spans="1:7" ht="15.75" customHeight="1" thickBot="1">
      <c r="A35" s="65" t="s">
        <v>1</v>
      </c>
      <c r="B35" s="66"/>
      <c r="C35" s="54"/>
      <c r="D35" s="54" t="s">
        <v>3</v>
      </c>
      <c r="F35" s="54" t="s">
        <v>3</v>
      </c>
      <c r="G35" s="54" t="s">
        <v>3</v>
      </c>
    </row>
    <row r="36" spans="1:7" ht="13.8">
      <c r="A36" s="67"/>
      <c r="B36" s="68"/>
      <c r="C36" s="28"/>
      <c r="D36" s="29"/>
      <c r="F36" s="44"/>
      <c r="G36" s="29"/>
    </row>
    <row r="37" spans="1:7" ht="15" customHeight="1">
      <c r="A37" s="69" t="s">
        <v>13</v>
      </c>
      <c r="B37" s="70"/>
      <c r="C37" s="30">
        <v>50000</v>
      </c>
      <c r="D37" s="25">
        <f>C37*1.21</f>
        <v>60500</v>
      </c>
      <c r="F37" s="45"/>
      <c r="G37" s="31">
        <f>D37</f>
        <v>60500</v>
      </c>
    </row>
    <row r="38" spans="1:7" ht="15" customHeight="1">
      <c r="A38" s="69" t="s">
        <v>14</v>
      </c>
      <c r="B38" s="70"/>
      <c r="C38" s="30">
        <v>80000</v>
      </c>
      <c r="D38" s="25">
        <f>C38*1.21</f>
        <v>96800</v>
      </c>
      <c r="F38" s="45"/>
      <c r="G38" s="31">
        <f>D38</f>
        <v>96800</v>
      </c>
    </row>
    <row r="39" spans="1:7" ht="14.4" thickBot="1">
      <c r="A39" s="59"/>
      <c r="B39" s="60"/>
      <c r="C39" s="15"/>
      <c r="D39" s="29"/>
      <c r="F39" s="42"/>
      <c r="G39" s="29"/>
    </row>
    <row r="40" spans="1:7" ht="18.600000000000001" thickBot="1">
      <c r="A40" s="55" t="s">
        <v>12</v>
      </c>
      <c r="B40" s="56"/>
      <c r="C40" s="32">
        <f>SUM(C37:C38)</f>
        <v>130000</v>
      </c>
      <c r="D40" s="33">
        <f>SUM(D37:D38)</f>
        <v>157300</v>
      </c>
      <c r="F40" s="46">
        <f>SUM(F37:F38)</f>
        <v>0</v>
      </c>
      <c r="G40" s="33">
        <f>SUM(G37:G38)</f>
        <v>157300</v>
      </c>
    </row>
    <row r="41" spans="1:7" ht="18">
      <c r="A41" s="34"/>
      <c r="B41" s="35"/>
      <c r="C41" s="36"/>
      <c r="D41" s="36"/>
      <c r="F41" s="36"/>
      <c r="G41" s="36"/>
    </row>
    <row r="42" spans="1:7" ht="13.8" thickBot="1">
      <c r="F42" s="1"/>
      <c r="G42" s="1"/>
    </row>
    <row r="43" spans="1:7" ht="14.25" customHeight="1">
      <c r="A43" s="61" t="s">
        <v>15</v>
      </c>
      <c r="B43" s="62"/>
      <c r="C43" s="53" t="s">
        <v>16</v>
      </c>
      <c r="D43" s="53" t="s">
        <v>4</v>
      </c>
      <c r="F43" s="53" t="s">
        <v>17</v>
      </c>
      <c r="G43" s="53" t="s">
        <v>18</v>
      </c>
    </row>
    <row r="44" spans="1:7" ht="15" customHeight="1" thickBot="1">
      <c r="A44" s="63"/>
      <c r="B44" s="64"/>
      <c r="C44" s="54"/>
      <c r="D44" s="54" t="s">
        <v>3</v>
      </c>
      <c r="F44" s="54" t="s">
        <v>3</v>
      </c>
      <c r="G44" s="54" t="s">
        <v>3</v>
      </c>
    </row>
    <row r="45" spans="1:7" ht="40.049999999999997" customHeight="1" thickBot="1">
      <c r="A45" s="57" t="s">
        <v>67</v>
      </c>
      <c r="B45" s="58" t="s">
        <v>2</v>
      </c>
      <c r="C45" s="11">
        <f>SUM(C31+C40)</f>
        <v>43017376.779999986</v>
      </c>
      <c r="D45" s="12">
        <f>SUM(D31+D40)</f>
        <v>51425701.763799988</v>
      </c>
      <c r="F45" s="43">
        <f>SUM(F31+F40)</f>
        <v>43771119.626299992</v>
      </c>
      <c r="G45" s="12">
        <f>SUM(G31+G40)</f>
        <v>7654582.1374999983</v>
      </c>
    </row>
    <row r="46" spans="1:7" ht="25.2" customHeight="1">
      <c r="F46" s="50">
        <f>ROUND((F45/D45*100),2)</f>
        <v>85.12</v>
      </c>
      <c r="G46" s="50">
        <f>ROUND((G45/D45*100),2)</f>
        <v>14.88</v>
      </c>
    </row>
    <row r="47" spans="1:7" ht="25.2" customHeight="1" thickBot="1">
      <c r="F47" s="49" t="s">
        <v>71</v>
      </c>
      <c r="G47" s="49" t="s">
        <v>71</v>
      </c>
    </row>
    <row r="48" spans="1:7" ht="19.95" customHeight="1" thickBot="1">
      <c r="A48" s="55" t="s">
        <v>69</v>
      </c>
      <c r="B48" s="56"/>
      <c r="C48" s="53" t="s">
        <v>9</v>
      </c>
      <c r="D48" s="53" t="s">
        <v>4</v>
      </c>
    </row>
    <row r="49" spans="1:4" ht="18" customHeight="1" thickBot="1">
      <c r="A49" s="4" t="s">
        <v>0</v>
      </c>
      <c r="B49" s="5" t="s">
        <v>1</v>
      </c>
      <c r="C49" s="54"/>
      <c r="D49" s="54" t="s">
        <v>3</v>
      </c>
    </row>
    <row r="50" spans="1:4" ht="15" customHeight="1">
      <c r="A50" s="10"/>
      <c r="B50" s="19"/>
      <c r="C50" s="17"/>
      <c r="D50" s="25">
        <f t="shared" ref="D50" si="9">C50*1.21</f>
        <v>0</v>
      </c>
    </row>
    <row r="51" spans="1:4" ht="15" customHeight="1">
      <c r="A51" s="10" t="s">
        <v>75</v>
      </c>
      <c r="B51" s="21" t="s">
        <v>76</v>
      </c>
      <c r="C51" s="17">
        <v>113000</v>
      </c>
      <c r="D51" s="20">
        <f>C51*1.21</f>
        <v>136730</v>
      </c>
    </row>
    <row r="52" spans="1:4" ht="15" customHeight="1" thickBot="1">
      <c r="A52" s="10" t="s">
        <v>25</v>
      </c>
      <c r="B52" s="21" t="s">
        <v>26</v>
      </c>
      <c r="C52" s="17">
        <v>3758167.83</v>
      </c>
      <c r="D52" s="20">
        <f>C52*1.21</f>
        <v>4547383.0742999995</v>
      </c>
    </row>
    <row r="53" spans="1:4" ht="19.95" customHeight="1" thickBot="1">
      <c r="A53" s="55" t="s">
        <v>68</v>
      </c>
      <c r="B53" s="56"/>
      <c r="C53" s="11">
        <f>SUM(C50:C52)</f>
        <v>3871167.83</v>
      </c>
      <c r="D53" s="12">
        <f>SUM(D50:D52)</f>
        <v>4684113.0742999995</v>
      </c>
    </row>
    <row r="55" spans="1:4" ht="13.8" thickBot="1"/>
    <row r="56" spans="1:4" ht="19.95" customHeight="1" thickBot="1">
      <c r="A56" s="55" t="s">
        <v>63</v>
      </c>
      <c r="B56" s="56"/>
      <c r="C56" s="53" t="s">
        <v>9</v>
      </c>
      <c r="D56" s="53" t="s">
        <v>4</v>
      </c>
    </row>
    <row r="57" spans="1:4" ht="15" customHeight="1" thickBot="1">
      <c r="A57" s="65" t="s">
        <v>1</v>
      </c>
      <c r="B57" s="66"/>
      <c r="C57" s="54"/>
      <c r="D57" s="54" t="s">
        <v>3</v>
      </c>
    </row>
    <row r="58" spans="1:4" ht="15" customHeight="1">
      <c r="A58" s="67"/>
      <c r="B58" s="68"/>
      <c r="C58" s="28"/>
      <c r="D58" s="29"/>
    </row>
    <row r="59" spans="1:4" ht="15" customHeight="1">
      <c r="A59" s="69" t="s">
        <v>10</v>
      </c>
      <c r="B59" s="70"/>
      <c r="C59" s="30">
        <v>115000</v>
      </c>
      <c r="D59" s="31">
        <f>C59*1.21</f>
        <v>139150</v>
      </c>
    </row>
    <row r="60" spans="1:4" ht="15" customHeight="1">
      <c r="A60" s="69" t="s">
        <v>11</v>
      </c>
      <c r="B60" s="70"/>
      <c r="C60" s="30">
        <v>360000</v>
      </c>
      <c r="D60" s="31">
        <f>C60*1.21</f>
        <v>435600</v>
      </c>
    </row>
    <row r="61" spans="1:4" ht="15" customHeight="1" thickBot="1">
      <c r="A61" s="59"/>
      <c r="B61" s="60"/>
      <c r="C61" s="15"/>
      <c r="D61" s="29"/>
    </row>
    <row r="62" spans="1:4" ht="20.399999999999999" customHeight="1" thickBot="1">
      <c r="A62" s="55" t="s">
        <v>63</v>
      </c>
      <c r="B62" s="56"/>
      <c r="C62" s="32">
        <f>SUM(C59:C60)</f>
        <v>475000</v>
      </c>
      <c r="D62" s="33">
        <f>SUM(D59:D60)</f>
        <v>574750</v>
      </c>
    </row>
    <row r="63" spans="1:4" ht="15" customHeight="1"/>
    <row r="64" spans="1:4" ht="19.5" customHeight="1" thickBot="1"/>
    <row r="65" spans="1:4" ht="14.25" customHeight="1">
      <c r="A65" s="61" t="s">
        <v>15</v>
      </c>
      <c r="B65" s="62"/>
      <c r="C65" s="53" t="s">
        <v>16</v>
      </c>
      <c r="D65" s="53" t="s">
        <v>4</v>
      </c>
    </row>
    <row r="66" spans="1:4" ht="14.25" customHeight="1" thickBot="1">
      <c r="A66" s="63"/>
      <c r="B66" s="64"/>
      <c r="C66" s="54"/>
      <c r="D66" s="54" t="s">
        <v>3</v>
      </c>
    </row>
    <row r="67" spans="1:4" ht="47.4" customHeight="1" thickBot="1">
      <c r="A67" s="57" t="s">
        <v>70</v>
      </c>
      <c r="B67" s="58" t="s">
        <v>2</v>
      </c>
      <c r="C67" s="43">
        <f>C45+C53+C62</f>
        <v>47363544.609999985</v>
      </c>
      <c r="D67" s="43">
        <f>D45+D53+D62</f>
        <v>56684564.838099986</v>
      </c>
    </row>
    <row r="68" spans="1:4" ht="17.399999999999999" customHeight="1"/>
  </sheetData>
  <mergeCells count="41">
    <mergeCell ref="G3:G4"/>
    <mergeCell ref="G34:G35"/>
    <mergeCell ref="G43:G44"/>
    <mergeCell ref="D43:D44"/>
    <mergeCell ref="A45:B45"/>
    <mergeCell ref="F3:F4"/>
    <mergeCell ref="F34:F35"/>
    <mergeCell ref="F43:F44"/>
    <mergeCell ref="A38:B38"/>
    <mergeCell ref="A39:B39"/>
    <mergeCell ref="A34:B34"/>
    <mergeCell ref="C34:C35"/>
    <mergeCell ref="D34:D35"/>
    <mergeCell ref="A35:B35"/>
    <mergeCell ref="A36:B36"/>
    <mergeCell ref="A37:B37"/>
    <mergeCell ref="A48:B48"/>
    <mergeCell ref="C48:C49"/>
    <mergeCell ref="D48:D49"/>
    <mergeCell ref="A53:B53"/>
    <mergeCell ref="A40:B40"/>
    <mergeCell ref="A43:B44"/>
    <mergeCell ref="C43:C44"/>
    <mergeCell ref="A56:B56"/>
    <mergeCell ref="C56:C57"/>
    <mergeCell ref="D65:D66"/>
    <mergeCell ref="D56:D57"/>
    <mergeCell ref="A57:B57"/>
    <mergeCell ref="A58:B58"/>
    <mergeCell ref="A59:B59"/>
    <mergeCell ref="A60:B60"/>
    <mergeCell ref="A67:B67"/>
    <mergeCell ref="A61:B61"/>
    <mergeCell ref="A65:B66"/>
    <mergeCell ref="C65:C66"/>
    <mergeCell ref="A62:B62"/>
    <mergeCell ref="B1:D1"/>
    <mergeCell ref="C3:C4"/>
    <mergeCell ref="D3:D4"/>
    <mergeCell ref="A3:B3"/>
    <mergeCell ref="A31:B31"/>
  </mergeCells>
  <phoneticPr fontId="0" type="noConversion"/>
  <printOptions horizontalCentered="1"/>
  <pageMargins left="0.25" right="0.25" top="0.75" bottom="0.75" header="0.3" footer="0.3"/>
  <pageSetup paperSize="9" scale="6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Náklady díla</vt:lpstr>
      <vt:lpstr>List2</vt:lpstr>
      <vt:lpstr>'Náklady díla'!Názvy_tisku</vt:lpstr>
      <vt:lpstr>'Náklady díla'!Oblast_tisku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Valentová</dc:creator>
  <cp:lastModifiedBy>Pavel Dvořák</cp:lastModifiedBy>
  <cp:lastPrinted>2017-01-10T12:01:17Z</cp:lastPrinted>
  <dcterms:created xsi:type="dcterms:W3CDTF">2006-12-07T09:51:58Z</dcterms:created>
  <dcterms:modified xsi:type="dcterms:W3CDTF">2017-01-27T09:27:31Z</dcterms:modified>
</cp:coreProperties>
</file>